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370" windowHeight="6075" activeTab="0"/>
  </bookViews>
  <sheets>
    <sheet name="Gauge" sheetId="1" r:id="rId1"/>
    <sheet name="Diameter" sheetId="2" r:id="rId2"/>
  </sheets>
  <definedNames/>
  <calcPr fullCalcOnLoad="1"/>
</workbook>
</file>

<file path=xl/sharedStrings.xml><?xml version="1.0" encoding="utf-8"?>
<sst xmlns="http://schemas.openxmlformats.org/spreadsheetml/2006/main" count="88" uniqueCount="36">
  <si>
    <t>Copper Wire Calculator</t>
  </si>
  <si>
    <t>Standard Wire</t>
  </si>
  <si>
    <t>Metric Units</t>
  </si>
  <si>
    <t>English Units</t>
  </si>
  <si>
    <t>Litz Wire</t>
  </si>
  <si>
    <t>Gauge :</t>
  </si>
  <si>
    <t>AWG</t>
  </si>
  <si>
    <t>Individual conductors :</t>
  </si>
  <si>
    <t>Wire diameter =</t>
  </si>
  <si>
    <t>mm</t>
  </si>
  <si>
    <t>in</t>
  </si>
  <si>
    <t>Number of conductors :</t>
  </si>
  <si>
    <t>conductor x-section =</t>
  </si>
  <si>
    <t>Aggregate gauge =</t>
  </si>
  <si>
    <t>Length :</t>
  </si>
  <si>
    <t>m</t>
  </si>
  <si>
    <t>ft</t>
  </si>
  <si>
    <t>DCRsingle =</t>
  </si>
  <si>
    <t>ohms</t>
  </si>
  <si>
    <t>dia. of indiv. cond.</t>
  </si>
  <si>
    <t xml:space="preserve">Nom. speaker load : </t>
  </si>
  <si>
    <t>total area of cond.</t>
  </si>
  <si>
    <t>Loss =</t>
  </si>
  <si>
    <t>dB</t>
  </si>
  <si>
    <t>equiv diameter</t>
  </si>
  <si>
    <t>NOTE:</t>
  </si>
  <si>
    <t>When determining losses associated with speaker wires, double the "Length" to account for + and - conductors.</t>
  </si>
  <si>
    <t>Standard Wire" and "Litz Wire" tables are independent; they do no cross reference one another.</t>
  </si>
  <si>
    <t>Page 1 of 2</t>
  </si>
  <si>
    <t>Wire diameter :</t>
  </si>
  <si>
    <t>Gauge =</t>
  </si>
  <si>
    <t>cross section =</t>
  </si>
  <si>
    <t>DCRsingle conductor =</t>
  </si>
  <si>
    <t>Page 2 of 2</t>
  </si>
  <si>
    <r>
      <t>in</t>
    </r>
    <r>
      <rPr>
        <vertAlign val="superscript"/>
        <sz val="10"/>
        <rFont val="Arial"/>
        <family val="2"/>
      </rPr>
      <t>2</t>
    </r>
  </si>
  <si>
    <r>
      <t>mm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</si>
</sst>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000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20"/>
      <name val="Hobo BT"/>
      <family val="0"/>
    </font>
    <font>
      <b/>
      <i/>
      <sz val="12"/>
      <name val="Arial"/>
      <family val="0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9"/>
      </right>
      <top style="thick">
        <color indexed="63"/>
      </top>
      <bottom>
        <color indexed="9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63"/>
      </left>
      <right>
        <color indexed="9"/>
      </right>
      <top style="thick">
        <color indexed="63"/>
      </top>
      <bottom>
        <color indexed="9"/>
      </bottom>
    </border>
    <border>
      <left>
        <color indexed="9"/>
      </left>
      <right style="thick">
        <color indexed="63"/>
      </right>
      <top style="thick">
        <color indexed="63"/>
      </top>
      <bottom>
        <color indexed="9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63"/>
      </left>
      <right>
        <color indexed="9"/>
      </right>
      <top>
        <color indexed="9"/>
      </top>
      <bottom style="thick">
        <color indexed="63"/>
      </bottom>
    </border>
    <border>
      <left>
        <color indexed="9"/>
      </left>
      <right>
        <color indexed="9"/>
      </right>
      <top>
        <color indexed="9"/>
      </top>
      <bottom style="thick">
        <color indexed="63"/>
      </bottom>
    </border>
    <border>
      <left>
        <color indexed="9"/>
      </left>
      <right style="thick">
        <color indexed="63"/>
      </right>
      <top>
        <color indexed="9"/>
      </top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2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3" xfId="0" applyFill="1" applyAlignment="1" applyProtection="1">
      <alignment/>
      <protection/>
    </xf>
    <xf numFmtId="165" fontId="0" fillId="2" borderId="0" xfId="0" applyNumberFormat="1" applyAlignment="1" applyProtection="1">
      <alignment/>
      <protection/>
    </xf>
    <xf numFmtId="164" fontId="0" fillId="2" borderId="0" xfId="0" applyNumberFormat="1" applyAlignment="1" applyProtection="1">
      <alignment/>
      <protection/>
    </xf>
    <xf numFmtId="0" fontId="4" fillId="2" borderId="4" xfId="0" applyFill="1" applyBorder="1" applyAlignment="1" applyProtection="1">
      <alignment/>
      <protection/>
    </xf>
    <xf numFmtId="2" fontId="0" fillId="2" borderId="5" xfId="0" applyNumberFormat="1" applyFill="1" applyAlignment="1" applyProtection="1">
      <alignment/>
      <protection/>
    </xf>
    <xf numFmtId="0" fontId="0" fillId="2" borderId="6" xfId="0" applyFill="1" applyAlignment="1" applyProtection="1">
      <alignment/>
      <protection/>
    </xf>
    <xf numFmtId="0" fontId="4" fillId="2" borderId="7" xfId="0" applyFont="1" applyFill="1" applyBorder="1" applyAlignment="1" applyProtection="1">
      <alignment horizontal="left"/>
      <protection/>
    </xf>
    <xf numFmtId="0" fontId="0" fillId="0" borderId="8" xfId="0" applyFill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 horizontal="left"/>
      <protection/>
    </xf>
    <xf numFmtId="0" fontId="0" fillId="2" borderId="8" xfId="0" applyFill="1" applyAlignment="1" applyProtection="1">
      <alignment/>
      <protection/>
    </xf>
    <xf numFmtId="0" fontId="0" fillId="2" borderId="11" xfId="0" applyFill="1" applyAlignment="1" applyProtection="1">
      <alignment/>
      <protection/>
    </xf>
    <xf numFmtId="0" fontId="4" fillId="2" borderId="12" xfId="0" applyFill="1" applyBorder="1" applyAlignment="1" applyProtection="1">
      <alignment/>
      <protection/>
    </xf>
    <xf numFmtId="0" fontId="0" fillId="2" borderId="13" xfId="0" applyFill="1" applyAlignment="1" applyProtection="1">
      <alignment/>
      <protection/>
    </xf>
    <xf numFmtId="0" fontId="4" fillId="2" borderId="14" xfId="0" applyFont="1" applyFill="1" applyBorder="1" applyAlignment="1" applyProtection="1">
      <alignment horizontal="left"/>
      <protection/>
    </xf>
    <xf numFmtId="2" fontId="0" fillId="2" borderId="0" xfId="0" applyNumberFormat="1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2" borderId="15" xfId="0" applyFill="1" applyAlignment="1" applyProtection="1">
      <alignment/>
      <protection/>
    </xf>
    <xf numFmtId="0" fontId="4" fillId="2" borderId="7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hidden="1"/>
    </xf>
    <xf numFmtId="49" fontId="7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7" fillId="0" borderId="0" xfId="0" applyNumberFormat="1" applyFont="1" applyBorder="1" applyAlignment="1" applyProtection="1">
      <alignment/>
      <protection/>
    </xf>
    <xf numFmtId="49" fontId="0" fillId="0" borderId="16" xfId="0" applyNumberFormat="1" applyBorder="1" applyAlignment="1" applyProtection="1">
      <alignment horizontal="center"/>
      <protection/>
    </xf>
    <xf numFmtId="0" fontId="0" fillId="2" borderId="0" xfId="0" applyAlignment="1" applyProtection="1">
      <alignment/>
      <protection/>
    </xf>
    <xf numFmtId="0" fontId="4" fillId="2" borderId="4" xfId="0" applyFont="1" applyFill="1" applyBorder="1" applyAlignment="1" applyProtection="1">
      <alignment horizontal="left"/>
      <protection/>
    </xf>
    <xf numFmtId="0" fontId="0" fillId="2" borderId="5" xfId="0" applyFill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4" fillId="2" borderId="12" xfId="0" applyFont="1" applyFill="1" applyBorder="1" applyAlignment="1" applyProtection="1">
      <alignment horizontal="left"/>
      <protection/>
    </xf>
    <xf numFmtId="0" fontId="0" fillId="2" borderId="2" xfId="0" applyFill="1" applyAlignment="1" applyProtection="1">
      <alignment/>
      <protection/>
    </xf>
    <xf numFmtId="165" fontId="0" fillId="2" borderId="5" xfId="0" applyNumberFormat="1" applyFill="1" applyAlignment="1" applyProtection="1">
      <alignment/>
      <protection/>
    </xf>
    <xf numFmtId="166" fontId="0" fillId="2" borderId="5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166" fontId="0" fillId="2" borderId="0" xfId="0" applyNumberFormat="1" applyAlignment="1" applyProtection="1">
      <alignment/>
      <protection/>
    </xf>
    <xf numFmtId="0" fontId="4" fillId="2" borderId="17" xfId="0" applyFont="1" applyFill="1" applyBorder="1" applyAlignment="1" applyProtection="1">
      <alignment horizontal="left"/>
      <protection/>
    </xf>
    <xf numFmtId="2" fontId="0" fillId="2" borderId="18" xfId="0" applyNumberFormat="1" applyFill="1" applyAlignment="1" applyProtection="1">
      <alignment/>
      <protection/>
    </xf>
    <xf numFmtId="0" fontId="0" fillId="2" borderId="18" xfId="0" applyFill="1" applyAlignment="1" applyProtection="1">
      <alignment/>
      <protection/>
    </xf>
    <xf numFmtId="0" fontId="0" fillId="2" borderId="19" xfId="0" applyFill="1" applyAlignment="1" applyProtection="1">
      <alignment/>
      <protection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1" width="21.28125" style="0" customWidth="1"/>
    <col min="2" max="2" width="10.8515625" style="0" customWidth="1"/>
    <col min="3" max="3" width="5.28125" style="0" customWidth="1"/>
    <col min="4" max="4" width="8.8515625" style="0" customWidth="1"/>
    <col min="5" max="5" width="5.421875" style="0" customWidth="1"/>
    <col min="6" max="6" width="3.00390625" style="0" customWidth="1"/>
    <col min="7" max="7" width="23.28125" style="0" customWidth="1"/>
    <col min="8" max="8" width="6.7109375" style="0" customWidth="1"/>
    <col min="9" max="9" width="5.421875" style="0" customWidth="1"/>
  </cols>
  <sheetData>
    <row r="1" spans="1:10" ht="25.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42"/>
    </row>
    <row r="2" spans="1:14" ht="16.5" customHeight="1" thickBot="1">
      <c r="A2" s="29" t="s">
        <v>1</v>
      </c>
      <c r="B2" s="30" t="s">
        <v>2</v>
      </c>
      <c r="C2" s="15"/>
      <c r="D2" s="30" t="s">
        <v>3</v>
      </c>
      <c r="E2" s="15"/>
      <c r="F2" s="28"/>
      <c r="G2" s="27" t="s">
        <v>4</v>
      </c>
      <c r="H2" s="28"/>
      <c r="I2" s="28"/>
      <c r="J2" s="28"/>
      <c r="K2" s="28"/>
      <c r="L2" s="28"/>
      <c r="M2" s="28"/>
      <c r="N2" s="28"/>
    </row>
    <row r="3" spans="1:10" ht="16.5" thickTop="1">
      <c r="A3" s="16" t="s">
        <v>5</v>
      </c>
      <c r="B3" s="11">
        <v>14</v>
      </c>
      <c r="C3" s="17" t="s">
        <v>6</v>
      </c>
      <c r="D3" s="11">
        <v>14</v>
      </c>
      <c r="E3" s="18" t="s">
        <v>6</v>
      </c>
      <c r="F3" s="14"/>
      <c r="G3" s="19" t="s">
        <v>7</v>
      </c>
      <c r="H3" s="2">
        <v>36</v>
      </c>
      <c r="I3" s="20" t="s">
        <v>6</v>
      </c>
      <c r="J3" s="14"/>
    </row>
    <row r="4" spans="1:10" ht="15.75">
      <c r="A4" s="21" t="s">
        <v>8</v>
      </c>
      <c r="B4" s="43">
        <f>(11.68402337)/(1.1229283027^(B3+3))</f>
        <v>1.6278258447246265</v>
      </c>
      <c r="C4" s="23" t="s">
        <v>9</v>
      </c>
      <c r="D4" s="43">
        <f>(0.46)/(1.1229283027^(D3+3))</f>
        <v>0.0640875034960948</v>
      </c>
      <c r="E4" s="24" t="s">
        <v>10</v>
      </c>
      <c r="F4" s="14"/>
      <c r="G4" s="25" t="s">
        <v>11</v>
      </c>
      <c r="H4" s="3">
        <v>1670</v>
      </c>
      <c r="I4" s="4"/>
      <c r="J4" s="14"/>
    </row>
    <row r="5" spans="1:10" ht="15.75">
      <c r="A5" s="21" t="s">
        <v>12</v>
      </c>
      <c r="B5" s="5">
        <f>(PI()*(B4/2)^2)</f>
        <v>2.0811613900231265</v>
      </c>
      <c r="C5" s="23" t="s">
        <v>35</v>
      </c>
      <c r="D5" s="43">
        <f>(PI()*(D4/2)^2)</f>
        <v>0.0032257937018570007</v>
      </c>
      <c r="E5" s="24" t="s">
        <v>34</v>
      </c>
      <c r="F5" s="14"/>
      <c r="G5" s="7" t="s">
        <v>13</v>
      </c>
      <c r="H5" s="8">
        <f>(LN(11.68402337/H9)/(LN(1.1229283027)))-3</f>
        <v>3.9981463175243066</v>
      </c>
      <c r="I5" s="9" t="s">
        <v>6</v>
      </c>
      <c r="J5" s="14"/>
    </row>
    <row r="6" spans="1:10" ht="15.75">
      <c r="A6" s="21" t="s">
        <v>14</v>
      </c>
      <c r="B6" s="1">
        <v>3.048</v>
      </c>
      <c r="C6" s="23" t="s">
        <v>15</v>
      </c>
      <c r="D6" s="1">
        <v>10</v>
      </c>
      <c r="E6" s="24" t="s">
        <v>16</v>
      </c>
      <c r="F6" s="14"/>
      <c r="G6" s="14"/>
      <c r="H6" s="14"/>
      <c r="I6" s="14"/>
      <c r="J6" s="14"/>
    </row>
    <row r="7" spans="1:10" ht="15.75">
      <c r="A7" s="21" t="s">
        <v>17</v>
      </c>
      <c r="B7" s="5">
        <f>(0.0175*B6)/B5</f>
        <v>0.02562992003201024</v>
      </c>
      <c r="C7" s="23" t="s">
        <v>18</v>
      </c>
      <c r="D7" s="5">
        <f>(0.0000082677052*D6)/(D5)</f>
        <v>0.025629987420585854</v>
      </c>
      <c r="E7" s="24" t="s">
        <v>18</v>
      </c>
      <c r="F7" s="14"/>
      <c r="G7" s="26" t="s">
        <v>19</v>
      </c>
      <c r="H7" s="26">
        <f>(11.68402337)/(1.1229283027^(H3+3))</f>
        <v>0.12701743006095817</v>
      </c>
      <c r="I7" s="26" t="s">
        <v>9</v>
      </c>
      <c r="J7" s="14"/>
    </row>
    <row r="8" spans="1:10" ht="15.75">
      <c r="A8" s="21" t="s">
        <v>20</v>
      </c>
      <c r="B8" s="1">
        <v>8</v>
      </c>
      <c r="C8" s="23" t="s">
        <v>18</v>
      </c>
      <c r="D8" s="1">
        <v>8</v>
      </c>
      <c r="E8" s="24" t="s">
        <v>18</v>
      </c>
      <c r="F8" s="14"/>
      <c r="G8" s="26" t="s">
        <v>21</v>
      </c>
      <c r="H8" s="26">
        <f>H4*(PI()*(H7/2)^2)</f>
        <v>21.160844478969704</v>
      </c>
      <c r="I8" s="26" t="s">
        <v>35</v>
      </c>
      <c r="J8" s="14"/>
    </row>
    <row r="9" spans="1:10" ht="15.75">
      <c r="A9" s="44" t="s">
        <v>22</v>
      </c>
      <c r="B9" s="45">
        <f>20*LOG10(1-(B7/(B7+B8)))</f>
        <v>-0.027782851313214868</v>
      </c>
      <c r="C9" s="46" t="s">
        <v>23</v>
      </c>
      <c r="D9" s="45">
        <f>20*LOG10(1-(D7/(D7+D8)))</f>
        <v>-0.02778292424577364</v>
      </c>
      <c r="E9" s="47" t="s">
        <v>23</v>
      </c>
      <c r="F9" s="14"/>
      <c r="G9" s="26" t="s">
        <v>24</v>
      </c>
      <c r="H9" s="26">
        <f>SQRT((4*H8)/PI())</f>
        <v>5.190647742875158</v>
      </c>
      <c r="I9" s="26" t="s">
        <v>9</v>
      </c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2.7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27.75" customHeight="1">
      <c r="A13" s="39" t="s">
        <v>25</v>
      </c>
      <c r="B13" s="40" t="s">
        <v>26</v>
      </c>
      <c r="C13" s="41"/>
      <c r="D13" s="41"/>
      <c r="E13" s="41"/>
      <c r="F13" s="41"/>
      <c r="G13" s="41"/>
      <c r="H13" s="41"/>
      <c r="I13" s="41"/>
      <c r="J13" s="14"/>
    </row>
    <row r="14" spans="1:10" ht="12.7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27.75" customHeight="1">
      <c r="A15" s="14"/>
      <c r="B15" s="41" t="s">
        <v>27</v>
      </c>
      <c r="C15" s="41"/>
      <c r="D15" s="41"/>
      <c r="E15" s="41"/>
      <c r="F15" s="41"/>
      <c r="G15" s="41"/>
      <c r="H15" s="41"/>
      <c r="I15" s="41"/>
      <c r="J15" s="14"/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14"/>
      <c r="B21" s="14"/>
      <c r="C21" s="14"/>
      <c r="D21" s="14"/>
      <c r="E21" s="14"/>
      <c r="F21" s="14"/>
      <c r="G21" s="14"/>
      <c r="H21" s="14"/>
      <c r="I21" s="14" t="s">
        <v>28</v>
      </c>
      <c r="J21" s="14"/>
    </row>
  </sheetData>
  <sheetProtection sheet="1" objects="1" scenarios="1"/>
  <mergeCells count="5">
    <mergeCell ref="A1:I1"/>
    <mergeCell ref="B13:I13"/>
    <mergeCell ref="B15:I15"/>
    <mergeCell ref="B2:C2"/>
    <mergeCell ref="D2:E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3.00390625" style="0" customWidth="1"/>
    <col min="2" max="2" width="8.421875" style="0" customWidth="1"/>
    <col min="3" max="3" width="5.00390625" style="0" customWidth="1"/>
    <col min="4" max="4" width="9.00390625" style="0" customWidth="1"/>
    <col min="5" max="5" width="5.00390625" style="0" customWidth="1"/>
    <col min="6" max="6" width="4.140625" style="0" customWidth="1"/>
    <col min="7" max="7" width="23.421875" style="0" customWidth="1"/>
    <col min="8" max="8" width="6.7109375" style="0" customWidth="1"/>
    <col min="9" max="9" width="5.00390625" style="0" customWidth="1"/>
  </cols>
  <sheetData>
    <row r="1" spans="1:10" ht="25.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4" ht="16.5" customHeight="1" thickBot="1">
      <c r="A2" s="29" t="s">
        <v>1</v>
      </c>
      <c r="B2" s="30" t="s">
        <v>2</v>
      </c>
      <c r="C2" s="15"/>
      <c r="D2" s="30" t="s">
        <v>3</v>
      </c>
      <c r="E2" s="15"/>
      <c r="F2" s="28"/>
      <c r="G2" s="27" t="s">
        <v>4</v>
      </c>
      <c r="H2" s="28"/>
      <c r="I2" s="28"/>
      <c r="J2" s="28"/>
      <c r="K2" s="28"/>
      <c r="L2" s="28"/>
      <c r="M2" s="28"/>
      <c r="N2" s="28"/>
    </row>
    <row r="3" spans="1:10" ht="16.5" thickTop="1">
      <c r="A3" s="16" t="s">
        <v>29</v>
      </c>
      <c r="B3" s="11">
        <v>1.6278</v>
      </c>
      <c r="C3" s="17" t="s">
        <v>9</v>
      </c>
      <c r="D3" s="11">
        <v>0.064088</v>
      </c>
      <c r="E3" s="18" t="s">
        <v>10</v>
      </c>
      <c r="F3" s="14"/>
      <c r="G3" s="19" t="s">
        <v>7</v>
      </c>
      <c r="H3" s="2">
        <v>36</v>
      </c>
      <c r="I3" s="20" t="s">
        <v>6</v>
      </c>
      <c r="J3" s="14"/>
    </row>
    <row r="4" spans="1:10" ht="15.75">
      <c r="A4" s="21" t="s">
        <v>30</v>
      </c>
      <c r="B4" s="22">
        <f>(LN(11.68402337/B3)/(LN(1.1229283027)))-3</f>
        <v>14.000136941399148</v>
      </c>
      <c r="C4" s="23" t="s">
        <v>6</v>
      </c>
      <c r="D4" s="22">
        <f>(LN(0.46/D3)/(LN(1.1229283027)))-3</f>
        <v>13.999933178691496</v>
      </c>
      <c r="E4" s="24" t="s">
        <v>6</v>
      </c>
      <c r="F4" s="14"/>
      <c r="G4" s="25" t="s">
        <v>11</v>
      </c>
      <c r="H4" s="3">
        <v>1670</v>
      </c>
      <c r="I4" s="4"/>
      <c r="J4" s="14"/>
    </row>
    <row r="5" spans="1:10" ht="15.75">
      <c r="A5" s="21" t="s">
        <v>31</v>
      </c>
      <c r="B5" s="5">
        <f>(PI()*(B3/2)^2)</f>
        <v>2.0810953060299044</v>
      </c>
      <c r="C5" s="23" t="s">
        <v>35</v>
      </c>
      <c r="D5" s="6">
        <f>(PI()*(D3/2)^2)</f>
        <v>0.0032258436843118346</v>
      </c>
      <c r="E5" s="24" t="s">
        <v>34</v>
      </c>
      <c r="F5" s="14"/>
      <c r="G5" s="7" t="s">
        <v>13</v>
      </c>
      <c r="H5" s="8">
        <f>(LN(11.68402337/H9)/(LN(1.1229283027)))-3</f>
        <v>3.9981463175243066</v>
      </c>
      <c r="I5" s="9" t="s">
        <v>6</v>
      </c>
      <c r="J5" s="14"/>
    </row>
    <row r="6" spans="1:10" ht="15.75">
      <c r="A6" s="21" t="s">
        <v>14</v>
      </c>
      <c r="B6" s="1">
        <v>3.048</v>
      </c>
      <c r="C6" s="23" t="s">
        <v>15</v>
      </c>
      <c r="D6" s="1">
        <v>10</v>
      </c>
      <c r="E6" s="24" t="s">
        <v>16</v>
      </c>
      <c r="F6" s="14"/>
      <c r="G6" s="14"/>
      <c r="H6" s="14"/>
      <c r="I6" s="14"/>
      <c r="J6" s="14"/>
    </row>
    <row r="7" spans="1:10" ht="15.75">
      <c r="A7" s="21" t="s">
        <v>32</v>
      </c>
      <c r="B7" s="5">
        <f>(0.0175*B6)/B5</f>
        <v>0.02563073389548721</v>
      </c>
      <c r="C7" s="23" t="s">
        <v>18</v>
      </c>
      <c r="D7" s="5">
        <f>(0.0000082677052*D6)/(D5)</f>
        <v>0.025629590299765997</v>
      </c>
      <c r="E7" s="24" t="s">
        <v>18</v>
      </c>
      <c r="F7" s="14"/>
      <c r="G7" s="26" t="s">
        <v>19</v>
      </c>
      <c r="H7" s="26">
        <f>(11.68402337)/(1.1229283027^(H3+3))</f>
        <v>0.12701743006095817</v>
      </c>
      <c r="I7" s="26" t="s">
        <v>9</v>
      </c>
      <c r="J7" s="14"/>
    </row>
    <row r="8" spans="1:10" ht="15.75">
      <c r="A8" s="10" t="s">
        <v>20</v>
      </c>
      <c r="B8" s="3">
        <v>8</v>
      </c>
      <c r="C8" s="31" t="s">
        <v>18</v>
      </c>
      <c r="D8" s="3">
        <v>8</v>
      </c>
      <c r="E8" s="4" t="s">
        <v>18</v>
      </c>
      <c r="F8" s="14"/>
      <c r="G8" s="26" t="s">
        <v>21</v>
      </c>
      <c r="H8" s="26">
        <f>H4*(PI()*(H7/2)^2)</f>
        <v>21.160844478969704</v>
      </c>
      <c r="I8" s="26" t="s">
        <v>35</v>
      </c>
      <c r="J8" s="14"/>
    </row>
    <row r="9" spans="1:10" ht="15.75">
      <c r="A9" s="32" t="s">
        <v>22</v>
      </c>
      <c r="B9" s="8">
        <f>20*LOG10(1-(B7/(B7+B8)))</f>
        <v>-0.027783732132296984</v>
      </c>
      <c r="C9" s="33" t="s">
        <v>23</v>
      </c>
      <c r="D9" s="8">
        <f>20*LOG10(1-(D7/(D7+D8)))</f>
        <v>-0.027782494454255187</v>
      </c>
      <c r="E9" s="9" t="s">
        <v>23</v>
      </c>
      <c r="F9" s="14"/>
      <c r="G9" s="26" t="s">
        <v>24</v>
      </c>
      <c r="H9" s="26">
        <f>SQRT((4*H8)/PI())</f>
        <v>5.190647742875158</v>
      </c>
      <c r="I9" s="26" t="s">
        <v>9</v>
      </c>
      <c r="J9" s="14"/>
    </row>
    <row r="10" spans="1:10" ht="15.75">
      <c r="A10" s="3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5.75">
      <c r="A11" s="35" t="s">
        <v>5</v>
      </c>
      <c r="B11" s="2">
        <v>14</v>
      </c>
      <c r="C11" s="36" t="s">
        <v>6</v>
      </c>
      <c r="D11" s="2">
        <v>14</v>
      </c>
      <c r="E11" s="20" t="s">
        <v>6</v>
      </c>
      <c r="F11" s="14"/>
      <c r="G11" s="14"/>
      <c r="H11" s="14"/>
      <c r="I11" s="14"/>
      <c r="J11" s="14"/>
    </row>
    <row r="12" spans="1:10" ht="15.75">
      <c r="A12" s="32" t="s">
        <v>8</v>
      </c>
      <c r="B12" s="37">
        <f>(11.68402337)/(1.1229283027^(B11+3))</f>
        <v>1.6278258447246265</v>
      </c>
      <c r="C12" s="33" t="s">
        <v>9</v>
      </c>
      <c r="D12" s="38">
        <f>(0.46)/(1.1229283027^(D11+3))</f>
        <v>0.0640875034960948</v>
      </c>
      <c r="E12" s="9" t="s">
        <v>10</v>
      </c>
      <c r="F12" s="14"/>
      <c r="G12" s="14"/>
      <c r="H12" s="14"/>
      <c r="I12" s="14"/>
      <c r="J12" s="14"/>
    </row>
    <row r="13" spans="1:10" ht="12.7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2.7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28.5" customHeight="1">
      <c r="A15" s="39" t="s">
        <v>25</v>
      </c>
      <c r="B15" s="40" t="s">
        <v>26</v>
      </c>
      <c r="C15" s="41"/>
      <c r="D15" s="41"/>
      <c r="E15" s="41"/>
      <c r="F15" s="41"/>
      <c r="G15" s="41"/>
      <c r="H15" s="41"/>
      <c r="I15" s="41"/>
      <c r="J15" s="14"/>
    </row>
    <row r="16" spans="1:10" ht="12.7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8.5" customHeight="1">
      <c r="A17" s="14"/>
      <c r="B17" s="41" t="s">
        <v>27</v>
      </c>
      <c r="C17" s="41"/>
      <c r="D17" s="41"/>
      <c r="E17" s="41"/>
      <c r="F17" s="41"/>
      <c r="G17" s="41"/>
      <c r="H17" s="41"/>
      <c r="I17" s="41"/>
      <c r="J17" s="14"/>
    </row>
    <row r="18" spans="1:10" ht="12.7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12.7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2.7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12.75">
      <c r="A23" s="14"/>
      <c r="B23" s="14"/>
      <c r="C23" s="14"/>
      <c r="D23" s="14"/>
      <c r="E23" s="14"/>
      <c r="F23" s="14"/>
      <c r="G23" s="14"/>
      <c r="H23" s="14"/>
      <c r="I23" s="14" t="s">
        <v>33</v>
      </c>
      <c r="J23" s="14"/>
    </row>
  </sheetData>
  <sheetProtection sheet="1" objects="1" scenarios="1"/>
  <mergeCells count="5">
    <mergeCell ref="A1:I1"/>
    <mergeCell ref="B15:I15"/>
    <mergeCell ref="B17:I17"/>
    <mergeCell ref="B2:C2"/>
    <mergeCell ref="D2:E2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Dixie Directory Company</cp:lastModifiedBy>
  <dcterms:created xsi:type="dcterms:W3CDTF">2000-03-21T21:10:19Z</dcterms:created>
  <cp:category/>
  <cp:version/>
  <cp:contentType/>
  <cp:contentStatus/>
</cp:coreProperties>
</file>